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'Individual'!$C$4:$AC$33</definedName>
    <definedName name="_xlnm.Print_Area" localSheetId="0">'Equips 1a'!$A$1:$I$50</definedName>
    <definedName name="_xlnm.Print_Area" localSheetId="2">'Individual'!$A$1:$AC$41</definedName>
    <definedName name="Imprimir_área_IM" localSheetId="2">'Individual'!$A$1:$AC$32</definedName>
  </definedNames>
  <calcPr fullCalcOnLoad="1"/>
</workbook>
</file>

<file path=xl/sharedStrings.xml><?xml version="1.0" encoding="utf-8"?>
<sst xmlns="http://schemas.openxmlformats.org/spreadsheetml/2006/main" count="140" uniqueCount="75">
  <si>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</si>
  <si>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</si>
  <si>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</si>
  <si>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</si>
  <si>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</si>
  <si>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</si>
  <si>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</si>
  <si>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</si>
  <si>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</si>
  <si>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</si>
  <si>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</si>
  <si>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</si>
  <si>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</si>
  <si>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</si>
  <si>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</si>
  <si>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</si>
  <si>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3a DVISIÓ MASCULINA</t>
  </si>
  <si>
    <t>CLASSIFICACIÓ FINAL ASCENS</t>
  </si>
  <si>
    <t>FINAL ASCENS - 1a JORNADA</t>
  </si>
  <si>
    <t>1a JOR.</t>
  </si>
  <si>
    <t>2a JOR.</t>
  </si>
  <si>
    <t>FINAL ASCENS - 2a JORNADA</t>
  </si>
  <si>
    <t>1a</t>
  </si>
  <si>
    <t>2a</t>
  </si>
  <si>
    <t>MEDITERRÀNIA B</t>
  </si>
  <si>
    <t>JOVENTUT AL-VICI C</t>
  </si>
  <si>
    <t>JORDI PICAS SIMÓ</t>
  </si>
  <si>
    <t>FRANCISCO ABADAL PÉREZ</t>
  </si>
  <si>
    <t>RAMON GUASCH ESPÍ</t>
  </si>
  <si>
    <t>CARLOS IRANZO RONA</t>
  </si>
  <si>
    <t>DANIEL GONZÁLEZ MARTÍNEZ</t>
  </si>
  <si>
    <t>RAMON PUYO ROSAS</t>
  </si>
  <si>
    <t>BREAKING BOWLERS</t>
  </si>
  <si>
    <t>BARCELONA B</t>
  </si>
  <si>
    <t>SWEETRADE C</t>
  </si>
  <si>
    <t>FULL STRIKE</t>
  </si>
  <si>
    <t>LLIGA CATALANA DE BOWLING 2016-2017</t>
  </si>
  <si>
    <t>ALEJANDRO CORREA PINEDA</t>
  </si>
  <si>
    <t>ALBERT METSCHKE LÓPEZ</t>
  </si>
  <si>
    <t>RAMON HERVÁS ALMAGRO</t>
  </si>
  <si>
    <t>ENRIQUE LEDESMA CASTREJON</t>
  </si>
  <si>
    <t>RAFAEL BLANCO RODRÍGUEZ</t>
  </si>
  <si>
    <t>ANTONIO PINO CALVO</t>
  </si>
  <si>
    <t>JORDI AMBRÓS LATORRE</t>
  </si>
  <si>
    <t>BARCELONA</t>
  </si>
  <si>
    <t>EDUARD ALBERT MANAU</t>
  </si>
  <si>
    <t>PEDRO TUDELA MARTÍN</t>
  </si>
  <si>
    <t>MARCOS GORDO MARTÍ</t>
  </si>
  <si>
    <t>ALEXEY PROKHOROV</t>
  </si>
  <si>
    <t>MEDITERRÀNIA</t>
  </si>
  <si>
    <t>RUBEN CRESPI UFANO</t>
  </si>
  <si>
    <t>DAVID VIZCAINO PINEDA</t>
  </si>
  <si>
    <t>JOVENTUT AL-VICI</t>
  </si>
  <si>
    <t>RAFAEL E CERVANTES SOLSONA</t>
  </si>
  <si>
    <t>CARLOS IRANZO BERNAL</t>
  </si>
  <si>
    <t xml:space="preserve"> </t>
  </si>
  <si>
    <t>JUAN CARLOS IBÁÑEZ VILLANUEVA</t>
  </si>
  <si>
    <t>SWEETRADE</t>
  </si>
  <si>
    <t>JORDI GARCÍA LORES</t>
  </si>
  <si>
    <t>ADEMIR VÁSQUEZ MANGIA</t>
  </si>
  <si>
    <t>PATRICK DIDIER GUERRE</t>
  </si>
  <si>
    <t>JOSÉ DAVID FERNÁNDEZ GARCÍA</t>
  </si>
  <si>
    <t>ALBERTO CHAPARRO DOMÍNGUEZ</t>
  </si>
  <si>
    <t>JAVIER ROSELL MULLOR</t>
  </si>
  <si>
    <t>BENET BALLESPÍ SAMBOLA</t>
  </si>
  <si>
    <t>SERGI SIERRA UCEDA</t>
  </si>
  <si>
    <t>SEBASTIÀ DURANY BALS</t>
  </si>
  <si>
    <t>MIGUEL GUMBAU, NAVARRO</t>
  </si>
  <si>
    <t xml:space="preserve">JOVENTUT AL-VICI </t>
  </si>
  <si>
    <t>FRANCISCO JOSÉ CANO MATO</t>
  </si>
  <si>
    <t>GABRIEL MUELAS SERRANO</t>
  </si>
  <si>
    <t>JORGE MAUREL GIMENEZ</t>
  </si>
  <si>
    <t>GERARD BALLESPI SOLÉ</t>
  </si>
  <si>
    <t>JOSÉ MANUEL BLANCO RODRÍGUEZ</t>
  </si>
  <si>
    <t>ENRIQUE CHARCO HERNÁNDEZ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</si>
</sst>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34">
      <selection activeCell="C45" sqref="C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18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42799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32</v>
      </c>
      <c r="D9" s="29"/>
      <c r="E9" s="30">
        <v>7</v>
      </c>
      <c r="G9" s="28" t="s">
        <v>33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24</v>
      </c>
      <c r="E11" s="30">
        <v>5</v>
      </c>
      <c r="F11" s="30"/>
      <c r="G11" s="28" t="s">
        <v>25</v>
      </c>
      <c r="I11" s="30">
        <v>5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8</v>
      </c>
      <c r="F13" s="30"/>
      <c r="G13" s="28" t="s">
        <v>35</v>
      </c>
      <c r="I13" s="30">
        <v>2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C</v>
      </c>
      <c r="E15" s="30">
        <v>9</v>
      </c>
      <c r="F15" s="30"/>
      <c r="G15" s="28" t="str">
        <f>G11</f>
        <v>JOVENTUT AL-VICI C</v>
      </c>
      <c r="I15" s="30">
        <v>1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BREAKING BOWLERS</v>
      </c>
      <c r="E17" s="30">
        <v>9</v>
      </c>
      <c r="F17" s="30"/>
      <c r="G17" s="28" t="str">
        <f>G13</f>
        <v>FULL STRIKE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BARCELONA B</v>
      </c>
      <c r="E19" s="30">
        <v>9</v>
      </c>
      <c r="F19" s="30"/>
      <c r="G19" s="28" t="str">
        <f>C11</f>
        <v>MEDITERRÀNIA B</v>
      </c>
      <c r="I19" s="30">
        <v>1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MEDITERRÀNIA B</v>
      </c>
      <c r="E21" s="30">
        <v>0</v>
      </c>
      <c r="F21" s="30"/>
      <c r="G21" s="28" t="str">
        <f>C9</f>
        <v>BREAKING BOWLERS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BARCELONA B</v>
      </c>
      <c r="E23" s="30">
        <v>9</v>
      </c>
      <c r="F23" s="30"/>
      <c r="G23" s="28" t="str">
        <f>C13</f>
        <v>SWEETRADE C</v>
      </c>
      <c r="I23" s="30">
        <v>1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FULL STRIKE</v>
      </c>
      <c r="E25" s="30">
        <v>5</v>
      </c>
      <c r="F25" s="30"/>
      <c r="G25" s="28" t="str">
        <f>G11</f>
        <v>JOVENTUT AL-VICI C</v>
      </c>
      <c r="I25" s="30">
        <v>5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BARCELONA B</v>
      </c>
      <c r="E27" s="30">
        <v>10</v>
      </c>
      <c r="F27" s="30"/>
      <c r="G27" s="28" t="str">
        <f>G13</f>
        <v>FULL STRIKE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JOVENTUT AL-VICI C</v>
      </c>
      <c r="E29" s="30">
        <v>7</v>
      </c>
      <c r="F29" s="30"/>
      <c r="G29" s="28" t="str">
        <f>C9</f>
        <v>BREAKING BOWLERS</v>
      </c>
      <c r="I29" s="30">
        <v>3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MEDITERRÀNIA B</v>
      </c>
      <c r="E31" s="30">
        <v>3</v>
      </c>
      <c r="G31" s="28" t="str">
        <f>C13</f>
        <v>SWEETRADE C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BREAKING BOWLERS</v>
      </c>
      <c r="E33" s="30">
        <v>1</v>
      </c>
      <c r="G33" s="28" t="str">
        <f>C13</f>
        <v>SWEETRADE C</v>
      </c>
      <c r="I33" s="30">
        <v>9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FULL STRIKE</v>
      </c>
      <c r="E35" s="30">
        <v>7</v>
      </c>
      <c r="G35" s="28" t="str">
        <f>C11</f>
        <v>MEDITERRÀNIA B</v>
      </c>
      <c r="I35" s="30">
        <v>3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JOVENTUT AL-VICI C</v>
      </c>
      <c r="E37" s="30">
        <v>1</v>
      </c>
      <c r="G37" s="28" t="str">
        <f>G9</f>
        <v>BARCELONA B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33</v>
      </c>
      <c r="D45" s="43"/>
      <c r="E45" s="44"/>
      <c r="F45" s="45">
        <f>3+9+9+10+9</f>
        <v>40</v>
      </c>
      <c r="G45" s="53"/>
      <c r="H45" s="51">
        <f aca="true" t="shared" si="0" ref="H45:H50">SUM(F45:G45)</f>
        <v>40</v>
      </c>
    </row>
    <row r="46" spans="3:8" ht="21">
      <c r="C46" s="46" t="s">
        <v>34</v>
      </c>
      <c r="D46" s="36"/>
      <c r="E46" s="47"/>
      <c r="F46" s="45">
        <f>8+9+1+7+9</f>
        <v>34</v>
      </c>
      <c r="G46" s="53"/>
      <c r="H46" s="51">
        <f t="shared" si="0"/>
        <v>34</v>
      </c>
    </row>
    <row r="47" spans="3:8" ht="21">
      <c r="C47" s="42" t="s">
        <v>32</v>
      </c>
      <c r="D47" s="43"/>
      <c r="E47" s="44"/>
      <c r="F47" s="45">
        <f>7+9+10+3+1</f>
        <v>30</v>
      </c>
      <c r="G47" s="53"/>
      <c r="H47" s="51">
        <f t="shared" si="0"/>
        <v>30</v>
      </c>
    </row>
    <row r="48" spans="3:8" ht="21">
      <c r="C48" s="42" t="s">
        <v>25</v>
      </c>
      <c r="D48" s="43"/>
      <c r="E48" s="44"/>
      <c r="F48" s="45">
        <f>5+1+5+7+1</f>
        <v>19</v>
      </c>
      <c r="G48" s="53"/>
      <c r="H48" s="51">
        <f t="shared" si="0"/>
        <v>19</v>
      </c>
    </row>
    <row r="49" spans="3:8" ht="21">
      <c r="C49" s="42" t="s">
        <v>35</v>
      </c>
      <c r="D49" s="48"/>
      <c r="E49" s="49"/>
      <c r="F49" s="45">
        <f>2+1+5+0+7</f>
        <v>15</v>
      </c>
      <c r="G49" s="53"/>
      <c r="H49" s="51">
        <f t="shared" si="0"/>
        <v>15</v>
      </c>
    </row>
    <row r="50" spans="3:8" ht="21">
      <c r="C50" s="42" t="s">
        <v>24</v>
      </c>
      <c r="D50" s="43"/>
      <c r="E50" s="44"/>
      <c r="F50" s="45">
        <f>5+1+0+3+3</f>
        <v>12</v>
      </c>
      <c r="G50" s="53"/>
      <c r="H50" s="51">
        <f t="shared" si="0"/>
        <v>12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I41" sqref="I41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21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42862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32</v>
      </c>
      <c r="D9" s="29"/>
      <c r="E9" s="30">
        <v>9</v>
      </c>
      <c r="G9" s="28" t="s">
        <v>33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24</v>
      </c>
      <c r="E11" s="30">
        <v>4</v>
      </c>
      <c r="F11" s="30"/>
      <c r="G11" s="28" t="s">
        <v>68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7</v>
      </c>
      <c r="F13" s="30"/>
      <c r="G13" s="28" t="s">
        <v>35</v>
      </c>
      <c r="I13" s="30">
        <v>3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C</v>
      </c>
      <c r="E15" s="30">
        <v>2</v>
      </c>
      <c r="F15" s="30"/>
      <c r="G15" s="28" t="str">
        <f>G11</f>
        <v>JOVENTUT AL-VICI </v>
      </c>
      <c r="I15" s="30">
        <v>8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BREAKING BOWLERS</v>
      </c>
      <c r="E17" s="30">
        <v>10</v>
      </c>
      <c r="F17" s="30"/>
      <c r="G17" s="28" t="str">
        <f>G13</f>
        <v>FULL STRIKE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BARCELONA B</v>
      </c>
      <c r="E19" s="30">
        <v>2</v>
      </c>
      <c r="F19" s="30"/>
      <c r="G19" s="28" t="str">
        <f>C11</f>
        <v>MEDITERRÀNIA B</v>
      </c>
      <c r="I19" s="30">
        <v>8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MEDITERRÀNIA B</v>
      </c>
      <c r="E21" s="30">
        <v>1</v>
      </c>
      <c r="F21" s="30"/>
      <c r="G21" s="28" t="str">
        <f>C9</f>
        <v>BREAKING BOWLERS</v>
      </c>
      <c r="I21" s="30">
        <v>9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BARCELONA B</v>
      </c>
      <c r="E23" s="30">
        <v>10</v>
      </c>
      <c r="F23" s="30"/>
      <c r="G23" s="28" t="str">
        <f>C13</f>
        <v>SWEETRADE C</v>
      </c>
      <c r="I23" s="30">
        <v>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FULL STRIKE</v>
      </c>
      <c r="E25" s="30">
        <v>2</v>
      </c>
      <c r="F25" s="30"/>
      <c r="G25" s="28" t="str">
        <f>G11</f>
        <v>JOVENTUT AL-VICI 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BARCELONA B</v>
      </c>
      <c r="E27" s="30">
        <v>9</v>
      </c>
      <c r="F27" s="30"/>
      <c r="G27" s="28" t="str">
        <f>G13</f>
        <v>FULL STRIKE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JOVENTUT AL-VICI </v>
      </c>
      <c r="E29" s="30">
        <v>2</v>
      </c>
      <c r="F29" s="30"/>
      <c r="G29" s="28" t="str">
        <f>C9</f>
        <v>BREAKING BOWLERS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MEDITERRÀNIA B</v>
      </c>
      <c r="E31" s="30">
        <v>4</v>
      </c>
      <c r="G31" s="28" t="str">
        <f>C13</f>
        <v>SWEETRADE C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BREAKING BOWLERS</v>
      </c>
      <c r="E33" s="30">
        <v>5</v>
      </c>
      <c r="G33" s="28" t="str">
        <f>C13</f>
        <v>SWEETRADE C</v>
      </c>
      <c r="I33" s="30">
        <v>5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FULL STRIKE</v>
      </c>
      <c r="E35" s="30">
        <v>2</v>
      </c>
      <c r="G35" s="28" t="str">
        <f>C11</f>
        <v>MEDITERRÀNIA B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JOVENTUT AL-VICI </v>
      </c>
      <c r="E37" s="30">
        <v>7</v>
      </c>
      <c r="G37" s="28" t="str">
        <f>G9</f>
        <v>BARCELONA B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32</v>
      </c>
      <c r="D45" s="43"/>
      <c r="E45" s="44"/>
      <c r="F45" s="45">
        <f>7+9+10+3+1</f>
        <v>30</v>
      </c>
      <c r="G45" s="45">
        <f>9+10+9+8+5</f>
        <v>41</v>
      </c>
      <c r="H45" s="51">
        <f aca="true" t="shared" si="0" ref="H45:H50">SUM(F45:G45)</f>
        <v>71</v>
      </c>
    </row>
    <row r="46" spans="3:8" ht="21">
      <c r="C46" s="46" t="s">
        <v>33</v>
      </c>
      <c r="D46" s="50"/>
      <c r="E46" s="36"/>
      <c r="F46" s="45">
        <f>3+9+9+10+9</f>
        <v>40</v>
      </c>
      <c r="G46" s="45">
        <f>1+2+10+9+3</f>
        <v>25</v>
      </c>
      <c r="H46" s="51">
        <f t="shared" si="0"/>
        <v>65</v>
      </c>
    </row>
    <row r="47" spans="3:8" ht="21">
      <c r="C47" s="42" t="s">
        <v>34</v>
      </c>
      <c r="D47" s="48"/>
      <c r="E47" s="49"/>
      <c r="F47" s="45">
        <f>8+9+1+7+9</f>
        <v>34</v>
      </c>
      <c r="G47" s="45">
        <f>7+2+0+6+5</f>
        <v>20</v>
      </c>
      <c r="H47" s="51">
        <f t="shared" si="0"/>
        <v>54</v>
      </c>
    </row>
    <row r="48" spans="3:8" ht="21">
      <c r="C48" s="42" t="s">
        <v>25</v>
      </c>
      <c r="D48" s="43"/>
      <c r="E48" s="44"/>
      <c r="F48" s="45">
        <f>5+1+5+7+1</f>
        <v>19</v>
      </c>
      <c r="G48" s="45">
        <f>6+8+8+2+7</f>
        <v>31</v>
      </c>
      <c r="H48" s="51">
        <f t="shared" si="0"/>
        <v>50</v>
      </c>
    </row>
    <row r="49" spans="3:8" ht="21">
      <c r="C49" s="42" t="s">
        <v>24</v>
      </c>
      <c r="D49" s="43"/>
      <c r="E49" s="44"/>
      <c r="F49" s="45">
        <f>5+1+0+3+3</f>
        <v>12</v>
      </c>
      <c r="G49" s="45">
        <f>4+8+1+4+8</f>
        <v>25</v>
      </c>
      <c r="H49" s="51">
        <f t="shared" si="0"/>
        <v>37</v>
      </c>
    </row>
    <row r="50" spans="3:8" ht="21">
      <c r="C50" s="42" t="s">
        <v>35</v>
      </c>
      <c r="D50" s="48"/>
      <c r="E50" s="49"/>
      <c r="F50" s="45">
        <f>2+1+5+0+7</f>
        <v>15</v>
      </c>
      <c r="G50" s="45">
        <f>3+0+2+1+2</f>
        <v>8</v>
      </c>
      <c r="H50" s="51">
        <f t="shared" si="0"/>
        <v>23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O12" sqref="O1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4.00390625" style="9" bestFit="1" customWidth="1"/>
    <col min="5" max="14" width="3.625" style="9" hidden="1" customWidth="1"/>
    <col min="15" max="24" width="3.625" style="9" customWidth="1"/>
    <col min="25" max="26" width="5.875" style="9" customWidth="1"/>
    <col min="27" max="27" width="5.75390625" style="9" customWidth="1"/>
    <col min="28" max="28" width="5.875" style="9" bestFit="1" customWidth="1"/>
    <col min="29" max="29" width="10.00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22</v>
      </c>
      <c r="Z3" s="4" t="s">
        <v>23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3292</v>
      </c>
      <c r="C4" s="7" t="s">
        <v>73</v>
      </c>
      <c r="D4" s="7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>
        <v>177</v>
      </c>
      <c r="R4" s="7">
        <v>222</v>
      </c>
      <c r="S4" s="7">
        <v>172</v>
      </c>
      <c r="T4" s="7">
        <v>215</v>
      </c>
      <c r="U4" s="7">
        <v>188</v>
      </c>
      <c r="V4" s="7">
        <v>188</v>
      </c>
      <c r="W4" s="7">
        <v>196</v>
      </c>
      <c r="X4" s="7">
        <v>189</v>
      </c>
      <c r="Y4" s="6">
        <f aca="true" t="shared" si="0" ref="Y4:Y41">SUM(E4:N4)</f>
        <v>0</v>
      </c>
      <c r="Z4" s="6">
        <f aca="true" t="shared" si="1" ref="Z4:Z41">SUM(O4:X4)</f>
        <v>1547</v>
      </c>
      <c r="AA4" s="6">
        <f aca="true" t="shared" si="2" ref="AA4:AA31">SUM(E4:X4)</f>
        <v>1547</v>
      </c>
      <c r="AB4" s="6">
        <f aca="true" t="shared" si="3" ref="AB4:AB41">COUNT(E4:X4)</f>
        <v>8</v>
      </c>
      <c r="AC4" s="8">
        <f aca="true" t="shared" si="4" ref="AC4:AC41">(AA4/AB4)</f>
        <v>193.375</v>
      </c>
    </row>
    <row r="5" spans="1:29" ht="12.75">
      <c r="A5" s="6">
        <v>2</v>
      </c>
      <c r="B5" s="7">
        <v>1184</v>
      </c>
      <c r="C5" s="7" t="s">
        <v>60</v>
      </c>
      <c r="D5" s="7" t="s">
        <v>57</v>
      </c>
      <c r="E5" s="7">
        <v>169</v>
      </c>
      <c r="F5" s="7">
        <v>247</v>
      </c>
      <c r="G5" s="7">
        <v>173</v>
      </c>
      <c r="H5" s="7">
        <v>204</v>
      </c>
      <c r="I5" s="7">
        <v>194</v>
      </c>
      <c r="J5" s="7">
        <v>232</v>
      </c>
      <c r="K5" s="7">
        <v>120</v>
      </c>
      <c r="L5" s="7">
        <v>167</v>
      </c>
      <c r="M5" s="7">
        <v>175</v>
      </c>
      <c r="N5" s="7">
        <v>231</v>
      </c>
      <c r="O5" s="7"/>
      <c r="P5" s="7"/>
      <c r="Q5" s="7"/>
      <c r="R5" s="7"/>
      <c r="S5" s="7"/>
      <c r="T5" s="7"/>
      <c r="U5" s="7"/>
      <c r="V5" s="7"/>
      <c r="W5" s="7"/>
      <c r="X5" s="7"/>
      <c r="Y5" s="6">
        <f t="shared" si="0"/>
        <v>1912</v>
      </c>
      <c r="Z5" s="6">
        <f t="shared" si="1"/>
        <v>0</v>
      </c>
      <c r="AA5" s="6">
        <f t="shared" si="2"/>
        <v>1912</v>
      </c>
      <c r="AB5" s="6">
        <f t="shared" si="3"/>
        <v>10</v>
      </c>
      <c r="AC5" s="8">
        <f t="shared" si="4"/>
        <v>191.2</v>
      </c>
    </row>
    <row r="6" spans="1:29" ht="12.75">
      <c r="A6" s="6">
        <v>3</v>
      </c>
      <c r="B6" s="7">
        <v>3394</v>
      </c>
      <c r="C6" s="7" t="s">
        <v>58</v>
      </c>
      <c r="D6" s="7" t="s">
        <v>57</v>
      </c>
      <c r="E6" s="7">
        <v>186</v>
      </c>
      <c r="F6" s="7">
        <v>203</v>
      </c>
      <c r="G6" s="7">
        <v>199</v>
      </c>
      <c r="H6" s="7">
        <v>255</v>
      </c>
      <c r="I6" s="7">
        <v>122</v>
      </c>
      <c r="J6" s="7">
        <v>156</v>
      </c>
      <c r="K6" s="7"/>
      <c r="L6" s="7"/>
      <c r="M6" s="7">
        <v>194</v>
      </c>
      <c r="N6" s="7">
        <v>257</v>
      </c>
      <c r="O6" s="7">
        <v>262</v>
      </c>
      <c r="P6" s="7">
        <v>192</v>
      </c>
      <c r="Q6" s="7">
        <v>183</v>
      </c>
      <c r="R6" s="7">
        <v>145</v>
      </c>
      <c r="S6" s="7">
        <v>177</v>
      </c>
      <c r="T6" s="7">
        <v>138</v>
      </c>
      <c r="U6" s="7">
        <v>209</v>
      </c>
      <c r="V6" s="7">
        <v>161</v>
      </c>
      <c r="W6" s="7">
        <v>166</v>
      </c>
      <c r="X6" s="7">
        <v>223</v>
      </c>
      <c r="Y6" s="6">
        <f t="shared" si="0"/>
        <v>1572</v>
      </c>
      <c r="Z6" s="6">
        <f t="shared" si="1"/>
        <v>1856</v>
      </c>
      <c r="AA6" s="6">
        <f t="shared" si="2"/>
        <v>3428</v>
      </c>
      <c r="AB6" s="6">
        <f t="shared" si="3"/>
        <v>18</v>
      </c>
      <c r="AC6" s="8">
        <f t="shared" si="4"/>
        <v>190.44444444444446</v>
      </c>
    </row>
    <row r="7" spans="1:29" ht="12.75">
      <c r="A7" s="6">
        <v>4</v>
      </c>
      <c r="B7" s="7">
        <v>239</v>
      </c>
      <c r="C7" s="7" t="s">
        <v>71</v>
      </c>
      <c r="D7" s="7" t="s">
        <v>52</v>
      </c>
      <c r="E7" s="7"/>
      <c r="F7" s="7"/>
      <c r="G7" s="7"/>
      <c r="H7" s="7"/>
      <c r="I7" s="7"/>
      <c r="J7" s="7"/>
      <c r="K7" s="7"/>
      <c r="L7" s="7"/>
      <c r="M7" s="7"/>
      <c r="N7" s="7"/>
      <c r="O7" s="7">
        <v>152</v>
      </c>
      <c r="P7" s="7">
        <v>186</v>
      </c>
      <c r="Q7" s="7">
        <v>178</v>
      </c>
      <c r="R7" s="7">
        <v>157</v>
      </c>
      <c r="S7" s="7">
        <v>223</v>
      </c>
      <c r="T7" s="7">
        <v>232</v>
      </c>
      <c r="U7" s="7">
        <v>195</v>
      </c>
      <c r="V7" s="7">
        <v>164</v>
      </c>
      <c r="W7" s="7">
        <v>171</v>
      </c>
      <c r="X7" s="7">
        <v>191</v>
      </c>
      <c r="Y7" s="6">
        <f t="shared" si="0"/>
        <v>0</v>
      </c>
      <c r="Z7" s="6">
        <f t="shared" si="1"/>
        <v>1849</v>
      </c>
      <c r="AA7" s="6">
        <f t="shared" si="2"/>
        <v>1849</v>
      </c>
      <c r="AB7" s="6">
        <f t="shared" si="3"/>
        <v>10</v>
      </c>
      <c r="AC7" s="8">
        <f t="shared" si="4"/>
        <v>184.9</v>
      </c>
    </row>
    <row r="8" spans="1:29" ht="12.75">
      <c r="A8" s="6">
        <v>5</v>
      </c>
      <c r="B8" s="7">
        <v>840</v>
      </c>
      <c r="C8" s="7" t="s">
        <v>40</v>
      </c>
      <c r="D8" s="7" t="s">
        <v>32</v>
      </c>
      <c r="E8" s="7">
        <v>212</v>
      </c>
      <c r="F8" s="7">
        <v>176</v>
      </c>
      <c r="G8" s="7">
        <v>169</v>
      </c>
      <c r="H8" s="7">
        <v>192</v>
      </c>
      <c r="I8" s="7">
        <v>193</v>
      </c>
      <c r="J8" s="7">
        <v>194</v>
      </c>
      <c r="K8" s="7">
        <v>181</v>
      </c>
      <c r="L8" s="7">
        <v>169</v>
      </c>
      <c r="M8" s="7">
        <v>190</v>
      </c>
      <c r="N8" s="7">
        <v>183</v>
      </c>
      <c r="O8" s="7">
        <v>208</v>
      </c>
      <c r="P8" s="7">
        <v>187</v>
      </c>
      <c r="Q8" s="7">
        <v>176</v>
      </c>
      <c r="R8" s="7">
        <v>175</v>
      </c>
      <c r="S8" s="7">
        <v>205</v>
      </c>
      <c r="T8" s="7">
        <v>179</v>
      </c>
      <c r="U8" s="7">
        <v>168</v>
      </c>
      <c r="V8" s="7">
        <v>172</v>
      </c>
      <c r="W8" s="7">
        <v>183</v>
      </c>
      <c r="X8" s="7"/>
      <c r="Y8" s="6">
        <f t="shared" si="0"/>
        <v>1859</v>
      </c>
      <c r="Z8" s="6">
        <f t="shared" si="1"/>
        <v>1653</v>
      </c>
      <c r="AA8" s="6">
        <f t="shared" si="2"/>
        <v>3512</v>
      </c>
      <c r="AB8" s="6">
        <f t="shared" si="3"/>
        <v>19</v>
      </c>
      <c r="AC8" s="8">
        <f t="shared" si="4"/>
        <v>184.8421052631579</v>
      </c>
    </row>
    <row r="9" spans="1:29" ht="12.75">
      <c r="A9" s="6">
        <v>6</v>
      </c>
      <c r="B9" s="7">
        <v>3112</v>
      </c>
      <c r="C9" s="7" t="s">
        <v>38</v>
      </c>
      <c r="D9" s="7" t="s">
        <v>32</v>
      </c>
      <c r="E9" s="7">
        <v>147</v>
      </c>
      <c r="F9" s="7"/>
      <c r="G9" s="7"/>
      <c r="H9" s="7">
        <v>160</v>
      </c>
      <c r="I9" s="7"/>
      <c r="J9" s="7"/>
      <c r="K9" s="7">
        <v>158</v>
      </c>
      <c r="L9" s="7"/>
      <c r="M9" s="7"/>
      <c r="N9" s="7">
        <v>206</v>
      </c>
      <c r="O9" s="7">
        <v>211</v>
      </c>
      <c r="P9" s="7">
        <v>146</v>
      </c>
      <c r="Q9" s="7"/>
      <c r="R9" s="7"/>
      <c r="S9" s="7"/>
      <c r="T9" s="7">
        <v>214</v>
      </c>
      <c r="U9" s="7">
        <v>177</v>
      </c>
      <c r="V9" s="7">
        <v>221</v>
      </c>
      <c r="W9" s="7">
        <v>212</v>
      </c>
      <c r="X9" s="7">
        <v>155</v>
      </c>
      <c r="Y9" s="6">
        <f t="shared" si="0"/>
        <v>671</v>
      </c>
      <c r="Z9" s="6">
        <f t="shared" si="1"/>
        <v>1336</v>
      </c>
      <c r="AA9" s="6">
        <f t="shared" si="2"/>
        <v>2007</v>
      </c>
      <c r="AB9" s="6">
        <f t="shared" si="3"/>
        <v>11</v>
      </c>
      <c r="AC9" s="8">
        <f t="shared" si="4"/>
        <v>182.45454545454547</v>
      </c>
    </row>
    <row r="10" spans="1:29" ht="12.75">
      <c r="A10" s="6">
        <v>7</v>
      </c>
      <c r="B10" s="7">
        <v>46</v>
      </c>
      <c r="C10" s="7" t="s">
        <v>54</v>
      </c>
      <c r="D10" s="7" t="s">
        <v>52</v>
      </c>
      <c r="E10" s="7">
        <v>165</v>
      </c>
      <c r="F10" s="7">
        <v>199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6">
        <f t="shared" si="0"/>
        <v>364</v>
      </c>
      <c r="Z10" s="6">
        <f t="shared" si="1"/>
        <v>0</v>
      </c>
      <c r="AA10" s="6">
        <f t="shared" si="2"/>
        <v>364</v>
      </c>
      <c r="AB10" s="6">
        <f t="shared" si="3"/>
        <v>2</v>
      </c>
      <c r="AC10" s="8">
        <f t="shared" si="4"/>
        <v>182</v>
      </c>
    </row>
    <row r="11" spans="1:29" ht="12.75">
      <c r="A11" s="6">
        <v>8</v>
      </c>
      <c r="B11" s="7">
        <v>3448</v>
      </c>
      <c r="C11" s="7" t="s">
        <v>41</v>
      </c>
      <c r="D11" s="7" t="s">
        <v>32</v>
      </c>
      <c r="E11" s="7"/>
      <c r="F11" s="7">
        <v>218</v>
      </c>
      <c r="G11" s="7">
        <v>156</v>
      </c>
      <c r="H11" s="7"/>
      <c r="I11" s="7"/>
      <c r="J11" s="7">
        <v>203</v>
      </c>
      <c r="K11" s="7">
        <v>160</v>
      </c>
      <c r="L11" s="7">
        <v>191</v>
      </c>
      <c r="M11" s="7">
        <v>146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6">
        <f t="shared" si="0"/>
        <v>1074</v>
      </c>
      <c r="Z11" s="6">
        <f t="shared" si="1"/>
        <v>0</v>
      </c>
      <c r="AA11" s="6">
        <f t="shared" si="2"/>
        <v>1074</v>
      </c>
      <c r="AB11" s="6">
        <f t="shared" si="3"/>
        <v>6</v>
      </c>
      <c r="AC11" s="8">
        <f t="shared" si="4"/>
        <v>179</v>
      </c>
    </row>
    <row r="12" spans="1:29" ht="12.75">
      <c r="A12" s="6">
        <v>9</v>
      </c>
      <c r="B12" s="7">
        <v>3402</v>
      </c>
      <c r="C12" s="7" t="s">
        <v>61</v>
      </c>
      <c r="D12" s="7" t="s">
        <v>57</v>
      </c>
      <c r="E12" s="7"/>
      <c r="F12" s="7"/>
      <c r="G12" s="7">
        <v>139</v>
      </c>
      <c r="H12" s="7">
        <v>156</v>
      </c>
      <c r="I12" s="7"/>
      <c r="J12" s="7"/>
      <c r="K12" s="7">
        <v>196</v>
      </c>
      <c r="L12" s="7">
        <v>187</v>
      </c>
      <c r="M12" s="7">
        <v>194</v>
      </c>
      <c r="N12" s="7">
        <v>169</v>
      </c>
      <c r="O12" s="7">
        <v>137</v>
      </c>
      <c r="P12" s="7"/>
      <c r="Q12" s="7"/>
      <c r="R12" s="7">
        <v>156</v>
      </c>
      <c r="S12" s="7">
        <v>124</v>
      </c>
      <c r="T12" s="7"/>
      <c r="U12" s="7"/>
      <c r="V12" s="7">
        <v>133</v>
      </c>
      <c r="W12" s="7"/>
      <c r="X12" s="7"/>
      <c r="Y12" s="6">
        <f t="shared" si="0"/>
        <v>1041</v>
      </c>
      <c r="Z12" s="6">
        <f t="shared" si="1"/>
        <v>550</v>
      </c>
      <c r="AA12" s="6">
        <f t="shared" si="2"/>
        <v>1591</v>
      </c>
      <c r="AB12" s="6">
        <f t="shared" si="3"/>
        <v>10</v>
      </c>
      <c r="AC12" s="8">
        <f t="shared" si="4"/>
        <v>159.1</v>
      </c>
    </row>
    <row r="13" spans="1:29" ht="12.75">
      <c r="A13" s="6">
        <v>10</v>
      </c>
      <c r="B13" s="7">
        <v>705</v>
      </c>
      <c r="C13" s="7" t="s">
        <v>65</v>
      </c>
      <c r="D13" s="7" t="s">
        <v>35</v>
      </c>
      <c r="E13" s="7">
        <v>166</v>
      </c>
      <c r="F13" s="7">
        <v>153</v>
      </c>
      <c r="G13" s="7">
        <v>166</v>
      </c>
      <c r="H13" s="7">
        <v>177</v>
      </c>
      <c r="I13" s="7">
        <v>190</v>
      </c>
      <c r="J13" s="7">
        <v>224</v>
      </c>
      <c r="K13" s="7">
        <v>138</v>
      </c>
      <c r="L13" s="7">
        <v>163</v>
      </c>
      <c r="M13" s="7">
        <v>213</v>
      </c>
      <c r="N13" s="7">
        <v>217</v>
      </c>
      <c r="O13" s="7">
        <v>142</v>
      </c>
      <c r="P13" s="7">
        <v>205</v>
      </c>
      <c r="Q13" s="7">
        <v>124</v>
      </c>
      <c r="R13" s="7">
        <v>174</v>
      </c>
      <c r="S13" s="7">
        <v>178</v>
      </c>
      <c r="T13" s="7">
        <v>186</v>
      </c>
      <c r="U13" s="7"/>
      <c r="V13" s="7">
        <v>180</v>
      </c>
      <c r="W13" s="7">
        <v>174</v>
      </c>
      <c r="X13" s="7">
        <v>176</v>
      </c>
      <c r="Y13" s="6">
        <f t="shared" si="0"/>
        <v>1807</v>
      </c>
      <c r="Z13" s="6">
        <f t="shared" si="1"/>
        <v>1539</v>
      </c>
      <c r="AA13" s="6">
        <f t="shared" si="2"/>
        <v>3346</v>
      </c>
      <c r="AB13" s="6">
        <f t="shared" si="3"/>
        <v>19</v>
      </c>
      <c r="AC13" s="8">
        <f t="shared" si="4"/>
        <v>176.10526315789474</v>
      </c>
    </row>
    <row r="14" spans="1:29" ht="12.75">
      <c r="A14" s="6">
        <v>11</v>
      </c>
      <c r="B14" s="7">
        <v>1750</v>
      </c>
      <c r="C14" s="7" t="s">
        <v>42</v>
      </c>
      <c r="D14" s="7" t="s">
        <v>32</v>
      </c>
      <c r="E14" s="7"/>
      <c r="F14" s="7">
        <v>201</v>
      </c>
      <c r="G14" s="7">
        <v>224</v>
      </c>
      <c r="H14" s="7">
        <v>169</v>
      </c>
      <c r="I14" s="7">
        <v>191</v>
      </c>
      <c r="J14" s="7">
        <v>131</v>
      </c>
      <c r="K14" s="7"/>
      <c r="L14" s="7">
        <v>188</v>
      </c>
      <c r="M14" s="7">
        <v>171</v>
      </c>
      <c r="N14" s="7">
        <v>173</v>
      </c>
      <c r="O14" s="7">
        <v>151</v>
      </c>
      <c r="P14" s="7">
        <v>161</v>
      </c>
      <c r="Q14" s="7">
        <v>210</v>
      </c>
      <c r="R14" s="7">
        <v>173</v>
      </c>
      <c r="S14" s="7">
        <v>137</v>
      </c>
      <c r="T14" s="7"/>
      <c r="U14" s="7"/>
      <c r="V14" s="7"/>
      <c r="W14" s="7"/>
      <c r="X14" s="7"/>
      <c r="Y14" s="6">
        <f t="shared" si="0"/>
        <v>1448</v>
      </c>
      <c r="Z14" s="6">
        <f t="shared" si="1"/>
        <v>832</v>
      </c>
      <c r="AA14" s="6">
        <f t="shared" si="2"/>
        <v>2280</v>
      </c>
      <c r="AB14" s="6">
        <f t="shared" si="3"/>
        <v>13</v>
      </c>
      <c r="AC14" s="8">
        <f t="shared" si="4"/>
        <v>175.3846153846154</v>
      </c>
    </row>
    <row r="15" spans="1:29" ht="12.75">
      <c r="A15" s="6">
        <v>12</v>
      </c>
      <c r="B15" s="7">
        <v>3293</v>
      </c>
      <c r="C15" s="54" t="s">
        <v>37</v>
      </c>
      <c r="D15" s="7" t="s">
        <v>32</v>
      </c>
      <c r="E15" s="7">
        <v>148</v>
      </c>
      <c r="F15" s="7"/>
      <c r="G15" s="7">
        <v>211</v>
      </c>
      <c r="H15" s="7">
        <v>202</v>
      </c>
      <c r="I15" s="7">
        <v>190</v>
      </c>
      <c r="J15" s="7">
        <v>177</v>
      </c>
      <c r="K15" s="7">
        <v>185</v>
      </c>
      <c r="L15" s="7">
        <v>143</v>
      </c>
      <c r="M15" s="7"/>
      <c r="N15" s="7">
        <v>203</v>
      </c>
      <c r="O15" s="7">
        <v>141</v>
      </c>
      <c r="P15" s="7"/>
      <c r="Q15" s="7"/>
      <c r="R15" s="7"/>
      <c r="S15" s="7">
        <v>152</v>
      </c>
      <c r="T15" s="7">
        <v>149</v>
      </c>
      <c r="U15" s="7">
        <v>203</v>
      </c>
      <c r="V15" s="7">
        <v>158</v>
      </c>
      <c r="W15" s="7"/>
      <c r="X15" s="7">
        <v>169</v>
      </c>
      <c r="Y15" s="6">
        <f t="shared" si="0"/>
        <v>1459</v>
      </c>
      <c r="Z15" s="6">
        <f t="shared" si="1"/>
        <v>972</v>
      </c>
      <c r="AA15" s="6">
        <f t="shared" si="2"/>
        <v>2431</v>
      </c>
      <c r="AB15" s="6">
        <f t="shared" si="3"/>
        <v>14</v>
      </c>
      <c r="AC15" s="8">
        <f t="shared" si="4"/>
        <v>173.64285714285714</v>
      </c>
    </row>
    <row r="16" spans="1:29" ht="12.75">
      <c r="A16" s="6">
        <v>13</v>
      </c>
      <c r="B16" s="7">
        <v>3284</v>
      </c>
      <c r="C16" s="7" t="s">
        <v>56</v>
      </c>
      <c r="D16" s="7" t="s">
        <v>57</v>
      </c>
      <c r="E16" s="7">
        <v>179</v>
      </c>
      <c r="F16" s="7">
        <v>190</v>
      </c>
      <c r="G16" s="7">
        <v>186</v>
      </c>
      <c r="H16" s="7">
        <v>209</v>
      </c>
      <c r="I16" s="7">
        <v>161</v>
      </c>
      <c r="J16" s="7">
        <v>180</v>
      </c>
      <c r="K16" s="7">
        <v>221</v>
      </c>
      <c r="L16" s="7">
        <v>145</v>
      </c>
      <c r="M16" s="7"/>
      <c r="N16" s="7" t="s">
        <v>55</v>
      </c>
      <c r="O16" s="7">
        <v>153</v>
      </c>
      <c r="P16" s="7">
        <v>138</v>
      </c>
      <c r="Q16" s="7">
        <v>115</v>
      </c>
      <c r="R16" s="7"/>
      <c r="S16" s="7">
        <v>160</v>
      </c>
      <c r="T16" s="7"/>
      <c r="U16" s="7">
        <v>210</v>
      </c>
      <c r="V16" s="7">
        <v>142</v>
      </c>
      <c r="W16" s="7">
        <v>230</v>
      </c>
      <c r="X16" s="7">
        <v>155</v>
      </c>
      <c r="Y16" s="6">
        <f t="shared" si="0"/>
        <v>1471</v>
      </c>
      <c r="Z16" s="6">
        <f t="shared" si="1"/>
        <v>1303</v>
      </c>
      <c r="AA16" s="6">
        <f t="shared" si="2"/>
        <v>2774</v>
      </c>
      <c r="AB16" s="6">
        <f t="shared" si="3"/>
        <v>16</v>
      </c>
      <c r="AC16" s="8">
        <f t="shared" si="4"/>
        <v>173.375</v>
      </c>
    </row>
    <row r="17" spans="1:29" ht="12.75">
      <c r="A17" s="6">
        <v>14</v>
      </c>
      <c r="B17" s="7">
        <v>3410</v>
      </c>
      <c r="C17" s="7" t="s">
        <v>29</v>
      </c>
      <c r="D17" s="54" t="s">
        <v>52</v>
      </c>
      <c r="E17" s="7">
        <v>153</v>
      </c>
      <c r="F17" s="7">
        <v>141</v>
      </c>
      <c r="G17" s="7">
        <v>172</v>
      </c>
      <c r="H17" s="7">
        <v>202</v>
      </c>
      <c r="I17" s="7">
        <v>161</v>
      </c>
      <c r="J17" s="7">
        <v>174</v>
      </c>
      <c r="K17" s="7">
        <v>210</v>
      </c>
      <c r="L17" s="7">
        <v>187</v>
      </c>
      <c r="M17" s="7">
        <v>170</v>
      </c>
      <c r="N17" s="7">
        <v>155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6">
        <f t="shared" si="0"/>
        <v>1725</v>
      </c>
      <c r="Z17" s="6">
        <f t="shared" si="1"/>
        <v>0</v>
      </c>
      <c r="AA17" s="6">
        <f t="shared" si="2"/>
        <v>1725</v>
      </c>
      <c r="AB17" s="6">
        <f t="shared" si="3"/>
        <v>10</v>
      </c>
      <c r="AC17" s="8">
        <f t="shared" si="4"/>
        <v>172.5</v>
      </c>
    </row>
    <row r="18" spans="1:29" ht="12.75">
      <c r="A18" s="6">
        <v>15</v>
      </c>
      <c r="B18" s="7">
        <v>520</v>
      </c>
      <c r="C18" s="7" t="s">
        <v>46</v>
      </c>
      <c r="D18" s="7" t="s">
        <v>44</v>
      </c>
      <c r="E18" s="7">
        <v>152</v>
      </c>
      <c r="F18" s="7">
        <v>113</v>
      </c>
      <c r="G18" s="7">
        <v>161</v>
      </c>
      <c r="H18" s="7">
        <v>155</v>
      </c>
      <c r="I18" s="7">
        <v>168</v>
      </c>
      <c r="J18" s="7">
        <v>161</v>
      </c>
      <c r="K18" s="7">
        <v>182</v>
      </c>
      <c r="L18" s="7">
        <v>191</v>
      </c>
      <c r="M18" s="7">
        <v>151</v>
      </c>
      <c r="N18" s="7">
        <v>198</v>
      </c>
      <c r="O18" s="7">
        <v>149</v>
      </c>
      <c r="P18" s="7">
        <v>145</v>
      </c>
      <c r="Q18" s="7">
        <v>179</v>
      </c>
      <c r="R18" s="7">
        <v>204</v>
      </c>
      <c r="S18" s="7">
        <v>195</v>
      </c>
      <c r="T18" s="7">
        <v>185</v>
      </c>
      <c r="U18" s="7">
        <v>177</v>
      </c>
      <c r="V18" s="7">
        <v>167</v>
      </c>
      <c r="W18" s="7">
        <v>192</v>
      </c>
      <c r="X18" s="7">
        <v>201</v>
      </c>
      <c r="Y18" s="6">
        <f t="shared" si="0"/>
        <v>1632</v>
      </c>
      <c r="Z18" s="6">
        <f t="shared" si="1"/>
        <v>1794</v>
      </c>
      <c r="AA18" s="6">
        <f t="shared" si="2"/>
        <v>3426</v>
      </c>
      <c r="AB18" s="6">
        <f t="shared" si="3"/>
        <v>20</v>
      </c>
      <c r="AC18" s="8">
        <f t="shared" si="4"/>
        <v>171.3</v>
      </c>
    </row>
    <row r="19" spans="1:29" ht="12.75">
      <c r="A19" s="6">
        <v>16</v>
      </c>
      <c r="B19" s="7">
        <v>1623</v>
      </c>
      <c r="C19" s="7" t="s">
        <v>53</v>
      </c>
      <c r="D19" s="7" t="s">
        <v>52</v>
      </c>
      <c r="E19" s="7">
        <v>180</v>
      </c>
      <c r="F19" s="7">
        <v>176</v>
      </c>
      <c r="G19" s="7">
        <v>168</v>
      </c>
      <c r="H19" s="7">
        <v>148</v>
      </c>
      <c r="I19" s="7">
        <v>170</v>
      </c>
      <c r="J19" s="7">
        <v>181</v>
      </c>
      <c r="K19" s="7">
        <v>181</v>
      </c>
      <c r="L19" s="7">
        <v>213</v>
      </c>
      <c r="M19" s="7">
        <v>187</v>
      </c>
      <c r="N19" s="7">
        <v>145</v>
      </c>
      <c r="O19" s="7">
        <v>146</v>
      </c>
      <c r="P19" s="7">
        <v>164</v>
      </c>
      <c r="Q19" s="7">
        <v>154</v>
      </c>
      <c r="R19" s="7">
        <v>199</v>
      </c>
      <c r="S19" s="7">
        <v>159</v>
      </c>
      <c r="T19" s="7">
        <v>145</v>
      </c>
      <c r="U19" s="7">
        <v>155</v>
      </c>
      <c r="V19" s="7">
        <v>168</v>
      </c>
      <c r="W19" s="7">
        <v>176</v>
      </c>
      <c r="X19" s="7">
        <v>192</v>
      </c>
      <c r="Y19" s="6">
        <f t="shared" si="0"/>
        <v>1749</v>
      </c>
      <c r="Z19" s="6">
        <f t="shared" si="1"/>
        <v>1658</v>
      </c>
      <c r="AA19" s="6">
        <f t="shared" si="2"/>
        <v>3407</v>
      </c>
      <c r="AB19" s="6">
        <f t="shared" si="3"/>
        <v>20</v>
      </c>
      <c r="AC19" s="8">
        <f t="shared" si="4"/>
        <v>170.35</v>
      </c>
    </row>
    <row r="20" spans="1:29" ht="12.75">
      <c r="A20" s="6">
        <v>17</v>
      </c>
      <c r="B20" s="7">
        <v>2866</v>
      </c>
      <c r="C20" s="7" t="s">
        <v>43</v>
      </c>
      <c r="D20" s="7" t="s">
        <v>44</v>
      </c>
      <c r="E20" s="7">
        <v>143</v>
      </c>
      <c r="F20" s="7">
        <v>177</v>
      </c>
      <c r="G20" s="7">
        <v>169</v>
      </c>
      <c r="H20" s="7">
        <v>203</v>
      </c>
      <c r="I20" s="7">
        <v>154</v>
      </c>
      <c r="J20" s="7">
        <v>180</v>
      </c>
      <c r="K20" s="7">
        <v>170</v>
      </c>
      <c r="L20" s="7">
        <v>194</v>
      </c>
      <c r="M20" s="7">
        <v>191</v>
      </c>
      <c r="N20" s="7">
        <v>160</v>
      </c>
      <c r="O20" s="7">
        <v>210</v>
      </c>
      <c r="P20" s="7">
        <v>167</v>
      </c>
      <c r="Q20" s="7">
        <v>125</v>
      </c>
      <c r="R20" s="7">
        <v>158</v>
      </c>
      <c r="S20" s="7"/>
      <c r="T20" s="7"/>
      <c r="U20" s="7">
        <v>149</v>
      </c>
      <c r="V20" s="7">
        <v>209</v>
      </c>
      <c r="W20" s="7">
        <v>142</v>
      </c>
      <c r="X20" s="7">
        <v>136</v>
      </c>
      <c r="Y20" s="6">
        <f t="shared" si="0"/>
        <v>1741</v>
      </c>
      <c r="Z20" s="6">
        <f t="shared" si="1"/>
        <v>1296</v>
      </c>
      <c r="AA20" s="6">
        <f t="shared" si="2"/>
        <v>3037</v>
      </c>
      <c r="AB20" s="6">
        <f t="shared" si="3"/>
        <v>18</v>
      </c>
      <c r="AC20" s="8">
        <f t="shared" si="4"/>
        <v>168.72222222222223</v>
      </c>
    </row>
    <row r="21" spans="1:29" ht="12.75">
      <c r="A21" s="6">
        <v>18</v>
      </c>
      <c r="B21" s="7">
        <v>3149</v>
      </c>
      <c r="C21" s="7" t="s">
        <v>45</v>
      </c>
      <c r="D21" s="7" t="s">
        <v>44</v>
      </c>
      <c r="E21" s="7">
        <v>167</v>
      </c>
      <c r="F21" s="7">
        <v>159</v>
      </c>
      <c r="G21" s="7">
        <v>159</v>
      </c>
      <c r="H21" s="7">
        <v>127</v>
      </c>
      <c r="I21" s="7">
        <v>235</v>
      </c>
      <c r="J21" s="7">
        <v>177</v>
      </c>
      <c r="K21" s="7">
        <v>169</v>
      </c>
      <c r="L21" s="7">
        <v>163</v>
      </c>
      <c r="M21" s="7">
        <v>172</v>
      </c>
      <c r="N21" s="7">
        <v>175</v>
      </c>
      <c r="O21" s="7">
        <v>187</v>
      </c>
      <c r="P21" s="7">
        <v>188</v>
      </c>
      <c r="Q21" s="7">
        <v>173</v>
      </c>
      <c r="R21" s="7">
        <v>138</v>
      </c>
      <c r="S21" s="7">
        <v>153</v>
      </c>
      <c r="T21" s="7">
        <v>164</v>
      </c>
      <c r="U21" s="7"/>
      <c r="V21" s="7"/>
      <c r="W21" s="7">
        <v>157</v>
      </c>
      <c r="X21" s="7">
        <v>164</v>
      </c>
      <c r="Y21" s="6">
        <f t="shared" si="0"/>
        <v>1703</v>
      </c>
      <c r="Z21" s="6">
        <f t="shared" si="1"/>
        <v>1324</v>
      </c>
      <c r="AA21" s="6">
        <f t="shared" si="2"/>
        <v>3027</v>
      </c>
      <c r="AB21" s="6">
        <f t="shared" si="3"/>
        <v>18</v>
      </c>
      <c r="AC21" s="8">
        <f t="shared" si="4"/>
        <v>168.16666666666666</v>
      </c>
    </row>
    <row r="22" spans="1:29" ht="12.75">
      <c r="A22" s="6">
        <v>19</v>
      </c>
      <c r="B22" s="7">
        <v>1854</v>
      </c>
      <c r="C22" s="7" t="s">
        <v>66</v>
      </c>
      <c r="D22" s="7" t="s">
        <v>35</v>
      </c>
      <c r="E22" s="7"/>
      <c r="F22" s="7"/>
      <c r="G22" s="7">
        <v>165</v>
      </c>
      <c r="H22" s="7">
        <v>142</v>
      </c>
      <c r="I22" s="7">
        <v>193</v>
      </c>
      <c r="J22" s="7">
        <v>141</v>
      </c>
      <c r="K22" s="7">
        <v>178</v>
      </c>
      <c r="L22" s="7">
        <v>157</v>
      </c>
      <c r="M22" s="7">
        <v>188</v>
      </c>
      <c r="N22" s="7">
        <v>180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6">
        <f t="shared" si="0"/>
        <v>1344</v>
      </c>
      <c r="Z22" s="6">
        <f t="shared" si="1"/>
        <v>0</v>
      </c>
      <c r="AA22" s="6">
        <f t="shared" si="2"/>
        <v>1344</v>
      </c>
      <c r="AB22" s="6">
        <f t="shared" si="3"/>
        <v>8</v>
      </c>
      <c r="AC22" s="8">
        <f t="shared" si="4"/>
        <v>168</v>
      </c>
    </row>
    <row r="23" spans="1:29" ht="12.75">
      <c r="A23" s="6">
        <v>20</v>
      </c>
      <c r="B23" s="7">
        <v>374</v>
      </c>
      <c r="C23" s="10" t="s">
        <v>62</v>
      </c>
      <c r="D23" s="54" t="s">
        <v>35</v>
      </c>
      <c r="E23" s="7">
        <v>188</v>
      </c>
      <c r="F23" s="7">
        <v>188</v>
      </c>
      <c r="G23" s="7">
        <v>202</v>
      </c>
      <c r="H23" s="7">
        <v>171</v>
      </c>
      <c r="I23" s="7"/>
      <c r="J23" s="7"/>
      <c r="K23" s="7"/>
      <c r="L23" s="7">
        <v>177</v>
      </c>
      <c r="M23" s="7">
        <v>171</v>
      </c>
      <c r="N23" s="7">
        <v>152</v>
      </c>
      <c r="O23" s="7">
        <v>187</v>
      </c>
      <c r="P23" s="7">
        <v>145</v>
      </c>
      <c r="Q23" s="7">
        <v>107</v>
      </c>
      <c r="R23" s="7"/>
      <c r="S23" s="7">
        <v>178</v>
      </c>
      <c r="T23" s="7">
        <v>204</v>
      </c>
      <c r="U23" s="7"/>
      <c r="V23" s="7">
        <v>159</v>
      </c>
      <c r="W23" s="7">
        <v>150</v>
      </c>
      <c r="X23" s="7">
        <v>127</v>
      </c>
      <c r="Y23" s="6">
        <f t="shared" si="0"/>
        <v>1249</v>
      </c>
      <c r="Z23" s="6">
        <f t="shared" si="1"/>
        <v>1257</v>
      </c>
      <c r="AA23" s="6">
        <f t="shared" si="2"/>
        <v>2506</v>
      </c>
      <c r="AB23" s="6">
        <f t="shared" si="3"/>
        <v>15</v>
      </c>
      <c r="AC23" s="8">
        <f t="shared" si="4"/>
        <v>167.06666666666666</v>
      </c>
    </row>
    <row r="24" spans="1:29" ht="12.75">
      <c r="A24" s="6">
        <v>21</v>
      </c>
      <c r="B24" s="7">
        <v>3461</v>
      </c>
      <c r="C24" s="7" t="s">
        <v>48</v>
      </c>
      <c r="D24" s="7" t="s">
        <v>49</v>
      </c>
      <c r="E24" s="7">
        <v>179</v>
      </c>
      <c r="F24" s="7">
        <v>191</v>
      </c>
      <c r="G24" s="7">
        <v>130</v>
      </c>
      <c r="H24" s="7">
        <v>200</v>
      </c>
      <c r="I24" s="7">
        <v>134</v>
      </c>
      <c r="J24" s="7">
        <v>152</v>
      </c>
      <c r="K24" s="7">
        <v>183</v>
      </c>
      <c r="L24" s="7">
        <v>168</v>
      </c>
      <c r="M24" s="7">
        <v>184</v>
      </c>
      <c r="N24" s="7">
        <v>140</v>
      </c>
      <c r="O24" s="7">
        <v>160</v>
      </c>
      <c r="P24" s="7">
        <v>119</v>
      </c>
      <c r="Q24" s="7"/>
      <c r="R24" s="7"/>
      <c r="S24" s="7"/>
      <c r="T24" s="7">
        <v>198</v>
      </c>
      <c r="U24" s="7">
        <v>180</v>
      </c>
      <c r="V24" s="7">
        <v>160</v>
      </c>
      <c r="W24" s="7">
        <v>188</v>
      </c>
      <c r="X24" s="7">
        <v>152</v>
      </c>
      <c r="Y24" s="6">
        <f t="shared" si="0"/>
        <v>1661</v>
      </c>
      <c r="Z24" s="6">
        <f t="shared" si="1"/>
        <v>1157</v>
      </c>
      <c r="AA24" s="6">
        <f t="shared" si="2"/>
        <v>2818</v>
      </c>
      <c r="AB24" s="6">
        <f t="shared" si="3"/>
        <v>17</v>
      </c>
      <c r="AC24" s="8">
        <f t="shared" si="4"/>
        <v>165.76470588235293</v>
      </c>
    </row>
    <row r="25" spans="1:29" ht="12.75">
      <c r="A25" s="6">
        <v>22</v>
      </c>
      <c r="B25" s="7">
        <v>1227</v>
      </c>
      <c r="C25" s="7" t="s">
        <v>47</v>
      </c>
      <c r="D25" s="7" t="s">
        <v>44</v>
      </c>
      <c r="E25" s="7">
        <v>161</v>
      </c>
      <c r="F25" s="7">
        <v>177</v>
      </c>
      <c r="G25" s="7">
        <v>170</v>
      </c>
      <c r="H25" s="7">
        <v>155</v>
      </c>
      <c r="I25" s="7">
        <v>144</v>
      </c>
      <c r="J25" s="7">
        <v>215</v>
      </c>
      <c r="K25" s="7">
        <v>136</v>
      </c>
      <c r="L25" s="7">
        <v>198</v>
      </c>
      <c r="M25" s="7">
        <v>188</v>
      </c>
      <c r="N25" s="7">
        <v>148</v>
      </c>
      <c r="O25" s="7">
        <v>143</v>
      </c>
      <c r="P25" s="7">
        <v>147</v>
      </c>
      <c r="Q25" s="7"/>
      <c r="R25" s="7"/>
      <c r="S25" s="7">
        <v>154</v>
      </c>
      <c r="T25" s="7">
        <v>159</v>
      </c>
      <c r="U25" s="7">
        <v>164</v>
      </c>
      <c r="V25" s="7">
        <v>191</v>
      </c>
      <c r="W25" s="7"/>
      <c r="X25" s="7"/>
      <c r="Y25" s="6">
        <f t="shared" si="0"/>
        <v>1692</v>
      </c>
      <c r="Z25" s="6">
        <f t="shared" si="1"/>
        <v>958</v>
      </c>
      <c r="AA25" s="6">
        <f t="shared" si="2"/>
        <v>2650</v>
      </c>
      <c r="AB25" s="6">
        <f t="shared" si="3"/>
        <v>16</v>
      </c>
      <c r="AC25" s="8">
        <f t="shared" si="4"/>
        <v>165.625</v>
      </c>
    </row>
    <row r="26" spans="1:29" ht="12.75">
      <c r="A26" s="6">
        <v>23</v>
      </c>
      <c r="B26" s="7">
        <v>3011</v>
      </c>
      <c r="C26" s="7" t="s">
        <v>59</v>
      </c>
      <c r="D26" s="7" t="s">
        <v>57</v>
      </c>
      <c r="E26" s="7">
        <v>137</v>
      </c>
      <c r="F26" s="7">
        <v>163</v>
      </c>
      <c r="G26" s="7"/>
      <c r="H26" s="7"/>
      <c r="I26" s="7">
        <v>126</v>
      </c>
      <c r="J26" s="7">
        <v>177</v>
      </c>
      <c r="K26" s="7">
        <v>160</v>
      </c>
      <c r="L26" s="7">
        <v>218</v>
      </c>
      <c r="M26" s="7">
        <v>157</v>
      </c>
      <c r="N26" s="7">
        <v>159</v>
      </c>
      <c r="O26" s="7">
        <v>161</v>
      </c>
      <c r="P26" s="7">
        <v>240</v>
      </c>
      <c r="Q26" s="7">
        <v>137</v>
      </c>
      <c r="R26" s="7">
        <v>183</v>
      </c>
      <c r="S26" s="7">
        <v>128</v>
      </c>
      <c r="T26" s="7">
        <v>179</v>
      </c>
      <c r="U26" s="7">
        <v>214</v>
      </c>
      <c r="V26" s="7">
        <v>147</v>
      </c>
      <c r="W26" s="7">
        <v>137</v>
      </c>
      <c r="X26" s="7">
        <v>156</v>
      </c>
      <c r="Y26" s="6">
        <f t="shared" si="0"/>
        <v>1297</v>
      </c>
      <c r="Z26" s="6">
        <f t="shared" si="1"/>
        <v>1682</v>
      </c>
      <c r="AA26" s="6">
        <f t="shared" si="2"/>
        <v>2979</v>
      </c>
      <c r="AB26" s="6">
        <f t="shared" si="3"/>
        <v>18</v>
      </c>
      <c r="AC26" s="8">
        <f t="shared" si="4"/>
        <v>165.5</v>
      </c>
    </row>
    <row r="27" spans="1:29" s="11" customFormat="1" ht="12.75">
      <c r="A27" s="6">
        <v>24</v>
      </c>
      <c r="B27" s="7">
        <v>1903</v>
      </c>
      <c r="C27" s="7" t="s">
        <v>30</v>
      </c>
      <c r="D27" s="7" t="s">
        <v>49</v>
      </c>
      <c r="E27" s="7"/>
      <c r="F27" s="7"/>
      <c r="G27" s="7"/>
      <c r="H27" s="7"/>
      <c r="I27" s="7">
        <v>120</v>
      </c>
      <c r="J27" s="7">
        <v>155</v>
      </c>
      <c r="K27" s="7"/>
      <c r="L27" s="7"/>
      <c r="M27" s="7"/>
      <c r="N27" s="7"/>
      <c r="O27" s="7"/>
      <c r="P27" s="7"/>
      <c r="Q27" s="7">
        <v>170</v>
      </c>
      <c r="R27" s="7">
        <v>166</v>
      </c>
      <c r="S27" s="7">
        <v>135</v>
      </c>
      <c r="T27" s="7"/>
      <c r="U27" s="7">
        <v>175</v>
      </c>
      <c r="V27" s="7">
        <v>183</v>
      </c>
      <c r="W27" s="7">
        <v>203</v>
      </c>
      <c r="X27" s="7">
        <v>175</v>
      </c>
      <c r="Y27" s="6">
        <f t="shared" si="0"/>
        <v>275</v>
      </c>
      <c r="Z27" s="6">
        <f t="shared" si="1"/>
        <v>1207</v>
      </c>
      <c r="AA27" s="6">
        <f t="shared" si="2"/>
        <v>1482</v>
      </c>
      <c r="AB27" s="6">
        <f t="shared" si="3"/>
        <v>9</v>
      </c>
      <c r="AC27" s="8">
        <f t="shared" si="4"/>
        <v>164.66666666666666</v>
      </c>
    </row>
    <row r="28" spans="1:29" ht="12.75">
      <c r="A28" s="6">
        <v>25</v>
      </c>
      <c r="B28" s="7">
        <v>2246</v>
      </c>
      <c r="C28" s="7" t="s">
        <v>31</v>
      </c>
      <c r="D28" s="7" t="s">
        <v>49</v>
      </c>
      <c r="E28" s="7">
        <v>159</v>
      </c>
      <c r="F28" s="7">
        <v>163</v>
      </c>
      <c r="G28" s="7">
        <v>138</v>
      </c>
      <c r="H28" s="7"/>
      <c r="I28" s="7">
        <v>195</v>
      </c>
      <c r="J28" s="7">
        <v>148</v>
      </c>
      <c r="K28" s="7">
        <v>234</v>
      </c>
      <c r="L28" s="7">
        <v>141</v>
      </c>
      <c r="M28" s="7">
        <v>192</v>
      </c>
      <c r="N28" s="7">
        <v>181</v>
      </c>
      <c r="O28" s="7">
        <v>117</v>
      </c>
      <c r="P28" s="7">
        <v>133</v>
      </c>
      <c r="Q28" s="7"/>
      <c r="R28" s="7"/>
      <c r="S28" s="7"/>
      <c r="T28" s="7">
        <v>149</v>
      </c>
      <c r="U28" s="7"/>
      <c r="V28" s="7"/>
      <c r="W28" s="7"/>
      <c r="X28" s="7"/>
      <c r="Y28" s="6">
        <f t="shared" si="0"/>
        <v>1551</v>
      </c>
      <c r="Z28" s="6">
        <f t="shared" si="1"/>
        <v>399</v>
      </c>
      <c r="AA28" s="6">
        <f t="shared" si="2"/>
        <v>1950</v>
      </c>
      <c r="AB28" s="6">
        <f t="shared" si="3"/>
        <v>12</v>
      </c>
      <c r="AC28" s="8">
        <f t="shared" si="4"/>
        <v>162.5</v>
      </c>
    </row>
    <row r="29" spans="1:29" ht="12.75">
      <c r="A29" s="6">
        <v>26</v>
      </c>
      <c r="B29" s="7">
        <v>229</v>
      </c>
      <c r="C29" s="7" t="s">
        <v>27</v>
      </c>
      <c r="D29" s="7" t="s">
        <v>52</v>
      </c>
      <c r="E29" s="7"/>
      <c r="F29" s="7"/>
      <c r="G29" s="7">
        <v>151</v>
      </c>
      <c r="H29" s="7">
        <v>158</v>
      </c>
      <c r="I29" s="7">
        <v>154</v>
      </c>
      <c r="J29" s="7">
        <v>199</v>
      </c>
      <c r="K29" s="7">
        <v>166</v>
      </c>
      <c r="L29" s="7">
        <v>167</v>
      </c>
      <c r="M29" s="7">
        <v>183</v>
      </c>
      <c r="N29" s="7">
        <v>162</v>
      </c>
      <c r="O29" s="7">
        <v>153</v>
      </c>
      <c r="P29" s="7">
        <v>158</v>
      </c>
      <c r="Q29" s="7">
        <v>160</v>
      </c>
      <c r="R29" s="7">
        <v>144</v>
      </c>
      <c r="S29" s="7">
        <v>201</v>
      </c>
      <c r="T29" s="7">
        <v>151</v>
      </c>
      <c r="U29" s="7">
        <v>144</v>
      </c>
      <c r="V29" s="7">
        <v>178</v>
      </c>
      <c r="W29" s="7">
        <v>156</v>
      </c>
      <c r="X29" s="7">
        <v>136</v>
      </c>
      <c r="Y29" s="6">
        <f t="shared" si="0"/>
        <v>1340</v>
      </c>
      <c r="Z29" s="6">
        <f t="shared" si="1"/>
        <v>1581</v>
      </c>
      <c r="AA29" s="6">
        <f t="shared" si="2"/>
        <v>2921</v>
      </c>
      <c r="AB29" s="6">
        <f t="shared" si="3"/>
        <v>18</v>
      </c>
      <c r="AC29" s="8">
        <f t="shared" si="4"/>
        <v>162.27777777777777</v>
      </c>
    </row>
    <row r="30" spans="1:29" ht="12.75">
      <c r="A30" s="6">
        <v>27</v>
      </c>
      <c r="B30" s="7">
        <v>1447</v>
      </c>
      <c r="C30" s="7" t="s">
        <v>28</v>
      </c>
      <c r="D30" s="54" t="s">
        <v>52</v>
      </c>
      <c r="E30" s="7">
        <v>158</v>
      </c>
      <c r="F30" s="7">
        <v>118</v>
      </c>
      <c r="G30" s="7">
        <v>158</v>
      </c>
      <c r="H30" s="7">
        <v>176</v>
      </c>
      <c r="I30" s="7">
        <v>147</v>
      </c>
      <c r="J30" s="7">
        <v>147</v>
      </c>
      <c r="K30" s="7">
        <v>156</v>
      </c>
      <c r="L30" s="7">
        <v>181</v>
      </c>
      <c r="M30" s="7">
        <v>155</v>
      </c>
      <c r="N30" s="7">
        <v>182</v>
      </c>
      <c r="O30" s="7">
        <v>154</v>
      </c>
      <c r="P30" s="7">
        <v>176</v>
      </c>
      <c r="Q30" s="7">
        <v>158</v>
      </c>
      <c r="R30" s="7">
        <v>147</v>
      </c>
      <c r="S30" s="7">
        <v>189</v>
      </c>
      <c r="T30" s="7">
        <v>161</v>
      </c>
      <c r="U30" s="7">
        <v>192</v>
      </c>
      <c r="V30" s="7">
        <v>172</v>
      </c>
      <c r="W30" s="7">
        <v>161</v>
      </c>
      <c r="X30" s="7">
        <v>134</v>
      </c>
      <c r="Y30" s="6">
        <f t="shared" si="0"/>
        <v>1578</v>
      </c>
      <c r="Z30" s="6">
        <f t="shared" si="1"/>
        <v>1644</v>
      </c>
      <c r="AA30" s="6">
        <f t="shared" si="2"/>
        <v>3222</v>
      </c>
      <c r="AB30" s="6">
        <f t="shared" si="3"/>
        <v>20</v>
      </c>
      <c r="AC30" s="8">
        <f t="shared" si="4"/>
        <v>161.1</v>
      </c>
    </row>
    <row r="31" spans="1:29" ht="12.75">
      <c r="A31" s="6">
        <v>28</v>
      </c>
      <c r="B31" s="7">
        <v>511</v>
      </c>
      <c r="C31" s="7" t="s">
        <v>64</v>
      </c>
      <c r="D31" s="7" t="s">
        <v>35</v>
      </c>
      <c r="E31" s="10">
        <v>141</v>
      </c>
      <c r="F31" s="10">
        <v>148</v>
      </c>
      <c r="G31" s="10">
        <v>147</v>
      </c>
      <c r="H31" s="10">
        <v>153</v>
      </c>
      <c r="I31" s="10"/>
      <c r="J31" s="10">
        <v>175</v>
      </c>
      <c r="K31" s="10">
        <v>154</v>
      </c>
      <c r="L31" s="10">
        <v>167</v>
      </c>
      <c r="M31" s="10">
        <v>191</v>
      </c>
      <c r="N31" s="10">
        <v>165</v>
      </c>
      <c r="O31" s="10">
        <v>148</v>
      </c>
      <c r="P31" s="10">
        <v>179</v>
      </c>
      <c r="Q31" s="10">
        <v>148</v>
      </c>
      <c r="R31" s="10">
        <v>171</v>
      </c>
      <c r="S31" s="10">
        <v>138</v>
      </c>
      <c r="T31" s="10">
        <v>146</v>
      </c>
      <c r="U31" s="10">
        <v>171</v>
      </c>
      <c r="V31" s="10">
        <v>155</v>
      </c>
      <c r="W31" s="10">
        <v>190</v>
      </c>
      <c r="X31" s="10">
        <v>166</v>
      </c>
      <c r="Y31" s="6">
        <f t="shared" si="0"/>
        <v>1441</v>
      </c>
      <c r="Z31" s="6">
        <f t="shared" si="1"/>
        <v>1612</v>
      </c>
      <c r="AA31" s="6">
        <f t="shared" si="2"/>
        <v>3053</v>
      </c>
      <c r="AB31" s="6">
        <f t="shared" si="3"/>
        <v>19</v>
      </c>
      <c r="AC31" s="8">
        <f t="shared" si="4"/>
        <v>160.68421052631578</v>
      </c>
    </row>
    <row r="32" spans="1:29" ht="12.75">
      <c r="A32" s="6">
        <v>29</v>
      </c>
      <c r="B32" s="7">
        <v>3395</v>
      </c>
      <c r="C32" s="7" t="s">
        <v>51</v>
      </c>
      <c r="D32" s="7" t="s">
        <v>49</v>
      </c>
      <c r="E32" s="7"/>
      <c r="F32" s="7"/>
      <c r="G32" s="7"/>
      <c r="H32" s="7">
        <v>156</v>
      </c>
      <c r="I32" s="7">
        <v>159</v>
      </c>
      <c r="J32" s="7">
        <v>164</v>
      </c>
      <c r="K32" s="7">
        <v>153</v>
      </c>
      <c r="L32" s="7">
        <v>157</v>
      </c>
      <c r="M32" s="7">
        <v>183</v>
      </c>
      <c r="N32" s="7">
        <v>161</v>
      </c>
      <c r="O32" s="7">
        <v>144</v>
      </c>
      <c r="P32" s="7">
        <v>157</v>
      </c>
      <c r="Q32" s="7"/>
      <c r="R32" s="7"/>
      <c r="S32" s="7">
        <v>158</v>
      </c>
      <c r="T32" s="7">
        <v>111</v>
      </c>
      <c r="U32" s="7">
        <v>159</v>
      </c>
      <c r="V32" s="7">
        <v>185</v>
      </c>
      <c r="W32" s="7">
        <v>136</v>
      </c>
      <c r="X32" s="7">
        <v>190</v>
      </c>
      <c r="Y32" s="6">
        <f t="shared" si="0"/>
        <v>1133</v>
      </c>
      <c r="Z32" s="6">
        <f t="shared" si="1"/>
        <v>1240</v>
      </c>
      <c r="AA32" s="6">
        <f>SUM(Y32:Z32)</f>
        <v>2373</v>
      </c>
      <c r="AB32" s="6">
        <f t="shared" si="3"/>
        <v>15</v>
      </c>
      <c r="AC32" s="8">
        <f t="shared" si="4"/>
        <v>158.2</v>
      </c>
    </row>
    <row r="33" spans="1:29" ht="12.75">
      <c r="A33" s="6">
        <v>30</v>
      </c>
      <c r="B33" s="7">
        <v>3151</v>
      </c>
      <c r="C33" s="7" t="s">
        <v>26</v>
      </c>
      <c r="D33" s="7" t="s">
        <v>49</v>
      </c>
      <c r="E33" s="7">
        <v>143</v>
      </c>
      <c r="F33" s="7">
        <v>168</v>
      </c>
      <c r="G33" s="7">
        <v>159</v>
      </c>
      <c r="H33" s="7">
        <v>129</v>
      </c>
      <c r="I33" s="7"/>
      <c r="J33" s="7"/>
      <c r="K33" s="7">
        <v>153</v>
      </c>
      <c r="L33" s="7">
        <v>153</v>
      </c>
      <c r="M33" s="7">
        <v>145</v>
      </c>
      <c r="N33" s="7">
        <v>186</v>
      </c>
      <c r="O33" s="7">
        <v>210</v>
      </c>
      <c r="P33" s="7">
        <v>138</v>
      </c>
      <c r="Q33" s="7">
        <v>158</v>
      </c>
      <c r="R33" s="7">
        <v>181</v>
      </c>
      <c r="S33" s="7">
        <v>121</v>
      </c>
      <c r="T33" s="7"/>
      <c r="U33" s="7">
        <v>164</v>
      </c>
      <c r="V33" s="7">
        <v>132</v>
      </c>
      <c r="W33" s="7"/>
      <c r="X33" s="7"/>
      <c r="Y33" s="6">
        <f t="shared" si="0"/>
        <v>1236</v>
      </c>
      <c r="Z33" s="6">
        <f t="shared" si="1"/>
        <v>1104</v>
      </c>
      <c r="AA33" s="6">
        <f aca="true" t="shared" si="5" ref="AA33:AA41">SUM(E33:X33)</f>
        <v>2340</v>
      </c>
      <c r="AB33" s="6">
        <f t="shared" si="3"/>
        <v>15</v>
      </c>
      <c r="AC33" s="8">
        <f t="shared" si="4"/>
        <v>156</v>
      </c>
    </row>
    <row r="34" spans="1:29" ht="12.75">
      <c r="A34" s="6">
        <v>31</v>
      </c>
      <c r="B34" s="7">
        <v>2094</v>
      </c>
      <c r="C34" s="7" t="s">
        <v>70</v>
      </c>
      <c r="D34" s="7" t="s">
        <v>49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v>169</v>
      </c>
      <c r="P34" s="7">
        <v>179</v>
      </c>
      <c r="Q34" s="7">
        <v>160</v>
      </c>
      <c r="R34" s="7">
        <v>168</v>
      </c>
      <c r="S34" s="7">
        <v>105</v>
      </c>
      <c r="T34" s="7">
        <v>138</v>
      </c>
      <c r="U34" s="7"/>
      <c r="V34" s="7"/>
      <c r="W34" s="7">
        <v>189</v>
      </c>
      <c r="X34" s="7">
        <v>128</v>
      </c>
      <c r="Y34" s="6">
        <f t="shared" si="0"/>
        <v>0</v>
      </c>
      <c r="Z34" s="6">
        <f t="shared" si="1"/>
        <v>1236</v>
      </c>
      <c r="AA34" s="6">
        <f t="shared" si="5"/>
        <v>1236</v>
      </c>
      <c r="AB34" s="6">
        <f t="shared" si="3"/>
        <v>8</v>
      </c>
      <c r="AC34" s="8">
        <f t="shared" si="4"/>
        <v>154.5</v>
      </c>
    </row>
    <row r="35" spans="1:29" ht="12.75">
      <c r="A35" s="6">
        <v>32</v>
      </c>
      <c r="B35" s="7">
        <v>521</v>
      </c>
      <c r="C35" s="7" t="s">
        <v>74</v>
      </c>
      <c r="D35" s="7" t="s">
        <v>44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133</v>
      </c>
      <c r="R35" s="7">
        <v>152</v>
      </c>
      <c r="S35" s="7">
        <v>153</v>
      </c>
      <c r="T35" s="7">
        <v>195</v>
      </c>
      <c r="U35" s="7">
        <v>161</v>
      </c>
      <c r="V35" s="7">
        <v>132</v>
      </c>
      <c r="W35" s="7">
        <v>129</v>
      </c>
      <c r="X35" s="7">
        <v>164</v>
      </c>
      <c r="Y35" s="6">
        <f t="shared" si="0"/>
        <v>0</v>
      </c>
      <c r="Z35" s="6">
        <f t="shared" si="1"/>
        <v>1219</v>
      </c>
      <c r="AA35" s="6">
        <f t="shared" si="5"/>
        <v>1219</v>
      </c>
      <c r="AB35" s="6">
        <f t="shared" si="3"/>
        <v>8</v>
      </c>
      <c r="AC35" s="8">
        <f t="shared" si="4"/>
        <v>152.375</v>
      </c>
    </row>
    <row r="36" spans="1:29" ht="12.75">
      <c r="A36" s="6">
        <v>33</v>
      </c>
      <c r="B36" s="7">
        <v>1242</v>
      </c>
      <c r="C36" s="7" t="s">
        <v>50</v>
      </c>
      <c r="D36" s="7" t="s">
        <v>49</v>
      </c>
      <c r="E36" s="7">
        <v>151</v>
      </c>
      <c r="F36" s="7">
        <v>161</v>
      </c>
      <c r="G36" s="7">
        <v>146</v>
      </c>
      <c r="H36" s="7">
        <v>150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>
        <f t="shared" si="0"/>
        <v>608</v>
      </c>
      <c r="Z36" s="6">
        <f t="shared" si="1"/>
        <v>0</v>
      </c>
      <c r="AA36" s="6">
        <f t="shared" si="5"/>
        <v>608</v>
      </c>
      <c r="AB36" s="6">
        <f t="shared" si="3"/>
        <v>4</v>
      </c>
      <c r="AC36" s="8">
        <f t="shared" si="4"/>
        <v>152</v>
      </c>
    </row>
    <row r="37" spans="1:29" ht="12.75">
      <c r="A37" s="6">
        <v>34</v>
      </c>
      <c r="B37" s="7">
        <v>1747</v>
      </c>
      <c r="C37" s="7" t="s">
        <v>39</v>
      </c>
      <c r="D37" s="7" t="s">
        <v>32</v>
      </c>
      <c r="E37" s="7">
        <v>190</v>
      </c>
      <c r="F37" s="7">
        <v>144</v>
      </c>
      <c r="G37" s="7"/>
      <c r="H37" s="7"/>
      <c r="I37" s="7">
        <v>141</v>
      </c>
      <c r="J37" s="7"/>
      <c r="K37" s="7"/>
      <c r="L37" s="7"/>
      <c r="M37" s="7">
        <v>140</v>
      </c>
      <c r="N37" s="7"/>
      <c r="O37" s="7"/>
      <c r="P37" s="7"/>
      <c r="Q37" s="7">
        <v>159</v>
      </c>
      <c r="R37" s="7">
        <v>141</v>
      </c>
      <c r="S37" s="7"/>
      <c r="T37" s="7"/>
      <c r="U37" s="7"/>
      <c r="V37" s="7"/>
      <c r="W37" s="7">
        <v>141</v>
      </c>
      <c r="X37" s="7"/>
      <c r="Y37" s="6">
        <f t="shared" si="0"/>
        <v>615</v>
      </c>
      <c r="Z37" s="6">
        <f t="shared" si="1"/>
        <v>441</v>
      </c>
      <c r="AA37" s="6">
        <f t="shared" si="5"/>
        <v>1056</v>
      </c>
      <c r="AB37" s="6">
        <f t="shared" si="3"/>
        <v>7</v>
      </c>
      <c r="AC37" s="8">
        <f t="shared" si="4"/>
        <v>150.85714285714286</v>
      </c>
    </row>
    <row r="38" spans="1:29" ht="12.75">
      <c r="A38" s="6">
        <v>35</v>
      </c>
      <c r="B38" s="7">
        <v>3281</v>
      </c>
      <c r="C38" s="7" t="s">
        <v>69</v>
      </c>
      <c r="D38" s="7" t="s">
        <v>57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144</v>
      </c>
      <c r="Q38" s="7">
        <v>161</v>
      </c>
      <c r="R38" s="7">
        <v>154</v>
      </c>
      <c r="S38" s="7">
        <v>152</v>
      </c>
      <c r="T38" s="7">
        <v>146</v>
      </c>
      <c r="U38" s="7">
        <v>126</v>
      </c>
      <c r="V38" s="7"/>
      <c r="W38" s="7">
        <v>143</v>
      </c>
      <c r="X38" s="7">
        <v>144</v>
      </c>
      <c r="Y38" s="6">
        <f t="shared" si="0"/>
        <v>0</v>
      </c>
      <c r="Z38" s="6">
        <f t="shared" si="1"/>
        <v>1170</v>
      </c>
      <c r="AA38" s="6">
        <f t="shared" si="5"/>
        <v>1170</v>
      </c>
      <c r="AB38" s="6">
        <f t="shared" si="3"/>
        <v>8</v>
      </c>
      <c r="AC38" s="8">
        <f t="shared" si="4"/>
        <v>146.25</v>
      </c>
    </row>
    <row r="39" spans="1:29" ht="12.75">
      <c r="A39" s="6">
        <v>36</v>
      </c>
      <c r="B39" s="7">
        <v>2194</v>
      </c>
      <c r="C39" s="7" t="s">
        <v>63</v>
      </c>
      <c r="D39" s="7" t="s">
        <v>35</v>
      </c>
      <c r="E39" s="7">
        <v>151</v>
      </c>
      <c r="F39" s="7">
        <v>153</v>
      </c>
      <c r="G39" s="7"/>
      <c r="H39" s="7"/>
      <c r="I39" s="7">
        <v>127</v>
      </c>
      <c r="J39" s="7"/>
      <c r="K39" s="7"/>
      <c r="L39" s="7"/>
      <c r="M39" s="7"/>
      <c r="N39" s="7"/>
      <c r="O39" s="7">
        <v>128</v>
      </c>
      <c r="P39" s="7">
        <v>146</v>
      </c>
      <c r="Q39" s="7"/>
      <c r="R39" s="7"/>
      <c r="S39" s="7">
        <v>127</v>
      </c>
      <c r="T39" s="7">
        <v>194</v>
      </c>
      <c r="U39" s="7">
        <v>143</v>
      </c>
      <c r="V39" s="7"/>
      <c r="W39" s="7"/>
      <c r="X39" s="7"/>
      <c r="Y39" s="6">
        <f t="shared" si="0"/>
        <v>431</v>
      </c>
      <c r="Z39" s="6">
        <f t="shared" si="1"/>
        <v>738</v>
      </c>
      <c r="AA39" s="6">
        <f t="shared" si="5"/>
        <v>1169</v>
      </c>
      <c r="AB39" s="6">
        <f t="shared" si="3"/>
        <v>8</v>
      </c>
      <c r="AC39" s="8">
        <f t="shared" si="4"/>
        <v>146.125</v>
      </c>
    </row>
    <row r="40" spans="1:29" ht="12.75">
      <c r="A40" s="6">
        <v>37</v>
      </c>
      <c r="B40" s="7">
        <v>3421</v>
      </c>
      <c r="C40" s="7" t="s">
        <v>67</v>
      </c>
      <c r="D40" s="7" t="s">
        <v>35</v>
      </c>
      <c r="E40" s="7"/>
      <c r="F40" s="7"/>
      <c r="G40" s="7"/>
      <c r="H40" s="7"/>
      <c r="I40" s="7">
        <v>110</v>
      </c>
      <c r="J40" s="7">
        <v>179</v>
      </c>
      <c r="K40" s="7">
        <v>122</v>
      </c>
      <c r="L40" s="7"/>
      <c r="M40" s="7"/>
      <c r="N40" s="7"/>
      <c r="O40" s="7"/>
      <c r="P40" s="7"/>
      <c r="Q40" s="7">
        <v>148</v>
      </c>
      <c r="R40" s="7">
        <v>127</v>
      </c>
      <c r="S40" s="7"/>
      <c r="T40" s="7"/>
      <c r="U40" s="7">
        <v>126</v>
      </c>
      <c r="V40" s="7">
        <v>143</v>
      </c>
      <c r="W40" s="7">
        <v>118</v>
      </c>
      <c r="X40" s="7">
        <v>92</v>
      </c>
      <c r="Y40" s="6">
        <f t="shared" si="0"/>
        <v>411</v>
      </c>
      <c r="Z40" s="6">
        <f t="shared" si="1"/>
        <v>754</v>
      </c>
      <c r="AA40" s="6">
        <f t="shared" si="5"/>
        <v>1165</v>
      </c>
      <c r="AB40" s="6">
        <f t="shared" si="3"/>
        <v>9</v>
      </c>
      <c r="AC40" s="8">
        <f t="shared" si="4"/>
        <v>129.44444444444446</v>
      </c>
    </row>
    <row r="41" spans="1:29" ht="12.75">
      <c r="A41" s="6">
        <v>38</v>
      </c>
      <c r="B41" s="7">
        <v>3439</v>
      </c>
      <c r="C41" s="7" t="s">
        <v>72</v>
      </c>
      <c r="D41" s="7" t="s">
        <v>35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101</v>
      </c>
      <c r="S41" s="7"/>
      <c r="T41" s="7"/>
      <c r="U41" s="7">
        <v>117</v>
      </c>
      <c r="V41" s="7"/>
      <c r="W41" s="7"/>
      <c r="X41" s="7"/>
      <c r="Y41" s="6">
        <f t="shared" si="0"/>
        <v>0</v>
      </c>
      <c r="Z41" s="6">
        <f t="shared" si="1"/>
        <v>218</v>
      </c>
      <c r="AA41" s="6">
        <f t="shared" si="5"/>
        <v>218</v>
      </c>
      <c r="AB41" s="6">
        <f t="shared" si="3"/>
        <v>2</v>
      </c>
      <c r="AC41" s="8">
        <f t="shared" si="4"/>
        <v>109</v>
      </c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1:29" ht="12.75">
      <c r="A55" s="14"/>
      <c r="B55" s="15"/>
      <c r="AA55" s="12"/>
      <c r="AB55" s="12"/>
      <c r="AC55" s="13"/>
    </row>
    <row r="56" spans="1:29" ht="12.75">
      <c r="A56" s="14"/>
      <c r="B56" s="15"/>
      <c r="AA56" s="12"/>
      <c r="AB56" s="12"/>
      <c r="AC56" s="13"/>
    </row>
    <row r="57" spans="1:29" ht="12.75">
      <c r="A57" s="14"/>
      <c r="B57" s="15"/>
      <c r="AA57" s="12"/>
      <c r="AB57" s="12"/>
      <c r="AC57" s="13"/>
    </row>
    <row r="58" spans="1:29" ht="12.75">
      <c r="A58" s="14"/>
      <c r="B58" s="15"/>
      <c r="AA58" s="12"/>
      <c r="AB58" s="12"/>
      <c r="AC58" s="13"/>
    </row>
    <row r="59" spans="1:29" ht="12.75">
      <c r="A59" s="14"/>
      <c r="B59" s="15"/>
      <c r="AA59" s="12"/>
      <c r="AB59" s="12"/>
      <c r="AC59" s="13"/>
    </row>
    <row r="60" spans="1:29" ht="12.75">
      <c r="A60" s="14"/>
      <c r="B60" s="15"/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27:29" ht="12.75">
      <c r="AA62" s="12"/>
      <c r="AB62" s="12"/>
      <c r="AC62" s="13"/>
    </row>
    <row r="63" spans="27:29" ht="12.75">
      <c r="AA63" s="12"/>
      <c r="AB63" s="12"/>
      <c r="AC63" s="13"/>
    </row>
    <row r="64" spans="27:29" ht="12.75">
      <c r="AA64" s="12"/>
      <c r="AB64" s="12"/>
      <c r="AC64" s="13"/>
    </row>
    <row r="65" spans="27:29" ht="12.75">
      <c r="AA65" s="12"/>
      <c r="AB65" s="12"/>
      <c r="AC65" s="13"/>
    </row>
    <row r="66" spans="27:28" ht="12.75">
      <c r="AA66" s="12"/>
      <c r="AB66" s="12"/>
    </row>
    <row r="67" ht="12.75">
      <c r="AB67" s="12"/>
    </row>
    <row r="68" ht="12.75">
      <c r="AB68" s="12"/>
    </row>
    <row r="69" ht="12.75">
      <c r="AB69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scale="85" r:id="rId1"/>
  <headerFooter alignWithMargins="0">
    <oddHeader>&amp;C&amp;"Arial,Normal"&amp;16
LLIGA CATALANA DE BOWLING 2016-2017
3a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2017-05-08T16:00:35Z</cp:lastPrinted>
  <dcterms:created xsi:type="dcterms:W3CDTF">1999-10-03T14:06:37Z</dcterms:created>
  <dcterms:modified xsi:type="dcterms:W3CDTF">2017-05-11T15:56:39Z</dcterms:modified>
  <cp:category/>
  <cp:version/>
  <cp:contentType/>
  <cp:contentStatus/>
</cp:coreProperties>
</file>